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828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<sst xmlns="http://schemas.openxmlformats.org/spreadsheetml/2006/main" count="66" uniqueCount="38">
  <si>
    <t>Description</t>
  </si>
  <si>
    <t>Station</t>
  </si>
  <si>
    <t>Plane Empty</t>
  </si>
  <si>
    <t>Left Wheel</t>
  </si>
  <si>
    <t>Right Wheel</t>
  </si>
  <si>
    <t>Tail Wheel</t>
  </si>
  <si>
    <t xml:space="preserve">Pilot </t>
  </si>
  <si>
    <t>Passenger</t>
  </si>
  <si>
    <t>CG Calculations</t>
  </si>
  <si>
    <t>Datum is rear of prophub = 0 inches 28.375" in front of firewall</t>
  </si>
  <si>
    <t xml:space="preserve">Moment </t>
  </si>
  <si>
    <t>Moment</t>
  </si>
  <si>
    <t>N56ML Weight and Balance - August 10th, 2007</t>
  </si>
  <si>
    <t>Baggage (behind seat)</t>
  </si>
  <si>
    <t>Baggage (in front of seat)</t>
  </si>
  <si>
    <t>Net Wt.</t>
  </si>
  <si>
    <t>Empty wt.</t>
  </si>
  <si>
    <t>Tare wt.</t>
  </si>
  <si>
    <t>Weight</t>
  </si>
  <si>
    <t>Scale wt.</t>
  </si>
  <si>
    <t>Fuel (gal)</t>
  </si>
  <si>
    <t xml:space="preserve">Wt. (lbs) </t>
  </si>
  <si>
    <t>Fwd CG limit=</t>
  </si>
  <si>
    <t>Aft CG limit =</t>
  </si>
  <si>
    <t>Total Wt.</t>
  </si>
  <si>
    <t xml:space="preserve">CG is located at </t>
  </si>
  <si>
    <t>lbs</t>
  </si>
  <si>
    <t xml:space="preserve">Baggage location </t>
  </si>
  <si>
    <t xml:space="preserve">Fuel location </t>
  </si>
  <si>
    <t xml:space="preserve">Pilot location </t>
  </si>
  <si>
    <t>Baggage CG</t>
  </si>
  <si>
    <t>Fuel CG</t>
  </si>
  <si>
    <r>
      <t xml:space="preserve">Plane Empty CG </t>
    </r>
    <r>
      <rPr>
        <sz val="8"/>
        <rFont val="Arial"/>
        <family val="2"/>
      </rPr>
      <t>(w/unusable Fuel+Oil)</t>
    </r>
  </si>
  <si>
    <t>Pilot CG</t>
  </si>
  <si>
    <t>Fuel (gallons)</t>
  </si>
  <si>
    <t>tailwheel weight=</t>
  </si>
  <si>
    <t>main wheel wt=</t>
  </si>
  <si>
    <t>L.E. wing = 44.75 inches, fwd CG=51.15", aft CG=57.55, range is 15%-30%" aft of L.E., MAC=42.66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</si>
</sst>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"/>
    <numFmt numFmtId="166" formatCode="0.000"/>
    <numFmt numFmtId="167" formatCode="0.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2" borderId="0" xfId="0" applyNumberFormat="1" applyFill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Fill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left"/>
    </xf>
    <xf numFmtId="16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0" fontId="6" fillId="0" borderId="0" xfId="0" applyFont="1" applyAlignment="1">
      <alignment wrapText="1"/>
    </xf>
    <xf numFmtId="168" fontId="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590550</xdr:colOff>
      <xdr:row>1</xdr:row>
      <xdr:rowOff>2162175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0863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6">
      <selection activeCell="G2" sqref="G2"/>
    </sheetView>
  </sheetViews>
  <sheetFormatPr defaultColWidth="9.140625" defaultRowHeight="12.75"/>
  <cols>
    <col min="1" max="1" width="20.140625" style="0" customWidth="1"/>
    <col min="2" max="2" width="9.28125" style="0" customWidth="1"/>
    <col min="3" max="3" width="9.57421875" style="0" customWidth="1"/>
    <col min="4" max="4" width="9.00390625" style="0" customWidth="1"/>
    <col min="5" max="5" width="10.00390625" style="0" customWidth="1"/>
    <col min="6" max="6" width="9.421875" style="0" customWidth="1"/>
    <col min="7" max="7" width="15.140625" style="0" customWidth="1"/>
    <col min="8" max="8" width="11.57421875" style="0" customWidth="1"/>
  </cols>
  <sheetData>
    <row r="1" ht="12.75">
      <c r="A1" s="2" t="s">
        <v>12</v>
      </c>
    </row>
    <row r="2" ht="171" customHeight="1"/>
    <row r="3" ht="12.75">
      <c r="A3" s="2" t="s">
        <v>9</v>
      </c>
    </row>
    <row r="4" ht="12.75">
      <c r="A4" t="s">
        <v>37</v>
      </c>
    </row>
    <row r="6" spans="1:8" ht="12.75">
      <c r="A6" t="s">
        <v>0</v>
      </c>
      <c r="B6" s="18" t="s">
        <v>21</v>
      </c>
      <c r="C6" s="18" t="s">
        <v>17</v>
      </c>
      <c r="D6" s="18" t="s">
        <v>18</v>
      </c>
      <c r="E6" s="18" t="s">
        <v>1</v>
      </c>
      <c r="F6" s="18" t="s">
        <v>10</v>
      </c>
      <c r="G6" s="18" t="s">
        <v>1</v>
      </c>
      <c r="H6" s="3"/>
    </row>
    <row r="7" ht="12.75">
      <c r="A7" s="2" t="s">
        <v>2</v>
      </c>
    </row>
    <row r="8" spans="1:6" ht="12.75">
      <c r="A8" t="s">
        <v>3</v>
      </c>
      <c r="B8">
        <v>374</v>
      </c>
      <c r="C8">
        <v>0</v>
      </c>
      <c r="D8">
        <f>B8-C8</f>
        <v>374</v>
      </c>
      <c r="E8" s="9">
        <v>47</v>
      </c>
      <c r="F8" s="8">
        <f>D8*E8</f>
        <v>17578</v>
      </c>
    </row>
    <row r="9" spans="1:6" ht="12.75">
      <c r="A9" t="s">
        <v>4</v>
      </c>
      <c r="B9">
        <v>365</v>
      </c>
      <c r="C9">
        <v>0</v>
      </c>
      <c r="D9">
        <f>B9-C9</f>
        <v>365</v>
      </c>
      <c r="E9" s="9">
        <v>47</v>
      </c>
      <c r="F9" s="8">
        <f>D9*E9</f>
        <v>17155</v>
      </c>
    </row>
    <row r="10" spans="1:6" ht="12.75">
      <c r="A10" t="s">
        <v>5</v>
      </c>
      <c r="B10">
        <v>25</v>
      </c>
      <c r="C10">
        <v>0</v>
      </c>
      <c r="D10">
        <f>B10-C10</f>
        <v>25</v>
      </c>
      <c r="E10" s="9">
        <v>185.63</v>
      </c>
      <c r="F10" s="8">
        <f>D10*E10</f>
        <v>4640.75</v>
      </c>
    </row>
    <row r="11" spans="1:8" ht="12.75">
      <c r="A11" t="s">
        <v>32</v>
      </c>
      <c r="D11">
        <f>SUM(D8:D10)</f>
        <v>764</v>
      </c>
      <c r="F11" s="8">
        <f>SUM(F8:F10)</f>
        <v>39373.75</v>
      </c>
      <c r="G11" s="9">
        <f>F11/D11</f>
        <v>51.536321989528794</v>
      </c>
      <c r="H11" s="6"/>
    </row>
    <row r="12" spans="6:7" ht="12.75">
      <c r="F12" s="8"/>
      <c r="G12" s="5"/>
    </row>
    <row r="13" spans="1:7" ht="12.75">
      <c r="A13" s="2" t="s">
        <v>29</v>
      </c>
      <c r="B13" s="18" t="s">
        <v>19</v>
      </c>
      <c r="C13" s="18" t="s">
        <v>16</v>
      </c>
      <c r="D13" s="18" t="s">
        <v>18</v>
      </c>
      <c r="E13" s="18" t="s">
        <v>1</v>
      </c>
      <c r="F13" s="20" t="s">
        <v>11</v>
      </c>
      <c r="G13" s="19" t="s">
        <v>1</v>
      </c>
    </row>
    <row r="14" spans="1:7" ht="12.75">
      <c r="A14" t="s">
        <v>3</v>
      </c>
      <c r="B14">
        <v>434</v>
      </c>
      <c r="C14">
        <f>B8</f>
        <v>374</v>
      </c>
      <c r="D14">
        <f>B14-C14</f>
        <v>60</v>
      </c>
      <c r="E14" s="9">
        <f>E8</f>
        <v>47</v>
      </c>
      <c r="F14" s="8">
        <f>D14*E14</f>
        <v>2820</v>
      </c>
      <c r="G14" s="5"/>
    </row>
    <row r="15" spans="1:7" ht="12.75">
      <c r="A15" t="s">
        <v>4</v>
      </c>
      <c r="B15">
        <v>425</v>
      </c>
      <c r="C15">
        <f>B9</f>
        <v>365</v>
      </c>
      <c r="D15">
        <f>B15-C15</f>
        <v>60</v>
      </c>
      <c r="E15" s="9">
        <f>E9</f>
        <v>47</v>
      </c>
      <c r="F15" s="8">
        <f>D15*E15</f>
        <v>2820</v>
      </c>
      <c r="G15" s="5"/>
    </row>
    <row r="16" spans="1:7" ht="12.75">
      <c r="A16" t="s">
        <v>5</v>
      </c>
      <c r="B16">
        <v>47</v>
      </c>
      <c r="C16">
        <f>B10</f>
        <v>25</v>
      </c>
      <c r="D16">
        <f>B16-C16</f>
        <v>22</v>
      </c>
      <c r="E16" s="9">
        <f>E10</f>
        <v>185.63</v>
      </c>
      <c r="F16" s="8">
        <f>D16*E16</f>
        <v>4083.8599999999997</v>
      </c>
      <c r="G16" s="5"/>
    </row>
    <row r="17" spans="1:8" ht="12" customHeight="1">
      <c r="A17" t="s">
        <v>33</v>
      </c>
      <c r="D17">
        <f>SUM(D14:D16)</f>
        <v>142</v>
      </c>
      <c r="F17" s="8">
        <f>SUM(F14:F16)</f>
        <v>9723.86</v>
      </c>
      <c r="G17" s="9">
        <f>F17/D17</f>
        <v>68.47788732394366</v>
      </c>
      <c r="H17" s="6"/>
    </row>
    <row r="18" spans="6:8" ht="12.75" customHeight="1">
      <c r="F18" s="5"/>
      <c r="G18" s="5"/>
      <c r="H18" s="6"/>
    </row>
    <row r="19" spans="1:8" ht="14.25" customHeight="1">
      <c r="A19" s="2" t="s">
        <v>27</v>
      </c>
      <c r="B19" s="18" t="s">
        <v>19</v>
      </c>
      <c r="C19" s="18" t="s">
        <v>16</v>
      </c>
      <c r="D19" s="18" t="s">
        <v>18</v>
      </c>
      <c r="E19" s="18" t="s">
        <v>1</v>
      </c>
      <c r="F19" s="20" t="s">
        <v>11</v>
      </c>
      <c r="G19" s="19" t="s">
        <v>1</v>
      </c>
      <c r="H19" s="6"/>
    </row>
    <row r="20" spans="1:8" ht="12.75" customHeight="1">
      <c r="A20" t="s">
        <v>3</v>
      </c>
      <c r="B20">
        <v>406</v>
      </c>
      <c r="C20">
        <f>B8</f>
        <v>374</v>
      </c>
      <c r="D20">
        <f>B20-C20</f>
        <v>32</v>
      </c>
      <c r="E20" s="9">
        <f>E8</f>
        <v>47</v>
      </c>
      <c r="F20" s="8">
        <f>D20*E20</f>
        <v>1504</v>
      </c>
      <c r="G20" s="5"/>
      <c r="H20" s="6"/>
    </row>
    <row r="21" spans="1:8" ht="14.25" customHeight="1">
      <c r="A21" t="s">
        <v>4</v>
      </c>
      <c r="B21">
        <v>386</v>
      </c>
      <c r="C21">
        <f>B9</f>
        <v>365</v>
      </c>
      <c r="D21">
        <f>B21-C21</f>
        <v>21</v>
      </c>
      <c r="E21" s="9">
        <f>E9</f>
        <v>47</v>
      </c>
      <c r="F21" s="8">
        <f>D21*E21</f>
        <v>987</v>
      </c>
      <c r="G21" s="5"/>
      <c r="H21" s="6"/>
    </row>
    <row r="22" spans="1:8" ht="13.5" customHeight="1">
      <c r="A22" t="s">
        <v>5</v>
      </c>
      <c r="B22">
        <v>48</v>
      </c>
      <c r="C22">
        <f>B10</f>
        <v>25</v>
      </c>
      <c r="D22">
        <f>B22-C22</f>
        <v>23</v>
      </c>
      <c r="E22" s="9">
        <f>E10</f>
        <v>185.63</v>
      </c>
      <c r="F22" s="8">
        <f>D22*E22</f>
        <v>4269.49</v>
      </c>
      <c r="G22" s="5"/>
      <c r="H22" s="6"/>
    </row>
    <row r="23" spans="1:8" ht="13.5" customHeight="1">
      <c r="A23" t="s">
        <v>30</v>
      </c>
      <c r="B23" s="9"/>
      <c r="D23">
        <f>SUM(D20:D22)</f>
        <v>76</v>
      </c>
      <c r="F23" s="8">
        <f>SUM(F20:F22)</f>
        <v>6760.49</v>
      </c>
      <c r="G23" s="23">
        <f>F23/D23</f>
        <v>88.95381578947368</v>
      </c>
      <c r="H23" s="6"/>
    </row>
    <row r="24" spans="4:8" ht="14.25" customHeight="1">
      <c r="D24" s="5"/>
      <c r="E24" s="5"/>
      <c r="H24" s="6"/>
    </row>
    <row r="25" spans="1:8" ht="12" customHeight="1">
      <c r="A25" s="2" t="s">
        <v>28</v>
      </c>
      <c r="B25" s="18" t="s">
        <v>19</v>
      </c>
      <c r="C25" s="18" t="s">
        <v>16</v>
      </c>
      <c r="D25" s="18" t="s">
        <v>18</v>
      </c>
      <c r="E25" s="18" t="s">
        <v>1</v>
      </c>
      <c r="F25" s="20" t="s">
        <v>11</v>
      </c>
      <c r="G25" s="19" t="s">
        <v>1</v>
      </c>
      <c r="H25" s="6"/>
    </row>
    <row r="26" spans="1:8" ht="13.5" customHeight="1">
      <c r="A26" t="s">
        <v>3</v>
      </c>
      <c r="B26">
        <v>415</v>
      </c>
      <c r="C26">
        <f>B8</f>
        <v>374</v>
      </c>
      <c r="D26">
        <f>B26-C26</f>
        <v>41</v>
      </c>
      <c r="E26" s="9">
        <f>E8</f>
        <v>47</v>
      </c>
      <c r="F26" s="8">
        <f>D26*E26</f>
        <v>1927</v>
      </c>
      <c r="G26" s="5"/>
      <c r="H26" s="6"/>
    </row>
    <row r="27" spans="1:8" ht="13.5" customHeight="1">
      <c r="A27" t="s">
        <v>4</v>
      </c>
      <c r="B27">
        <v>406.5</v>
      </c>
      <c r="C27">
        <f>B9</f>
        <v>365</v>
      </c>
      <c r="D27">
        <f>B27-C27</f>
        <v>41.5</v>
      </c>
      <c r="E27" s="9">
        <f>E9</f>
        <v>47</v>
      </c>
      <c r="F27" s="8">
        <f>D27*E27</f>
        <v>1950.5</v>
      </c>
      <c r="G27" s="5"/>
      <c r="H27" s="6"/>
    </row>
    <row r="28" spans="1:8" ht="13.5" customHeight="1">
      <c r="A28" t="s">
        <v>5</v>
      </c>
      <c r="B28">
        <v>41</v>
      </c>
      <c r="C28">
        <f>B10</f>
        <v>25</v>
      </c>
      <c r="D28">
        <f>B28-C28</f>
        <v>16</v>
      </c>
      <c r="E28" s="9">
        <f>E10</f>
        <v>185.63</v>
      </c>
      <c r="F28" s="8">
        <f>D28*E28</f>
        <v>2970.08</v>
      </c>
      <c r="G28" s="5"/>
      <c r="H28" s="6"/>
    </row>
    <row r="29" spans="1:8" ht="13.5" customHeight="1">
      <c r="A29" t="s">
        <v>31</v>
      </c>
      <c r="D29">
        <f>SUM(D26:D28)</f>
        <v>98.5</v>
      </c>
      <c r="E29" s="9"/>
      <c r="F29" s="8">
        <f>SUM(F26:F28)</f>
        <v>6847.58</v>
      </c>
      <c r="G29" s="9">
        <f>F29/D29</f>
        <v>69.51857868020305</v>
      </c>
      <c r="H29" s="6"/>
    </row>
    <row r="30" spans="2:8" ht="14.25" customHeight="1">
      <c r="B30" s="17"/>
      <c r="D30" s="5"/>
      <c r="E30" s="5"/>
      <c r="H30" s="6"/>
    </row>
    <row r="31" spans="1:8" ht="12.75">
      <c r="A31" s="7" t="s">
        <v>8</v>
      </c>
      <c r="B31" s="2" t="s">
        <v>20</v>
      </c>
      <c r="C31" s="2" t="s">
        <v>15</v>
      </c>
      <c r="D31" s="2" t="s">
        <v>1</v>
      </c>
      <c r="E31" s="2" t="s">
        <v>10</v>
      </c>
      <c r="F31" s="2"/>
      <c r="G31" s="2"/>
      <c r="H31" s="6"/>
    </row>
    <row r="32" spans="4:8" ht="12.75">
      <c r="D32" s="5"/>
      <c r="E32" s="5"/>
      <c r="G32" s="2"/>
      <c r="H32" s="6"/>
    </row>
    <row r="33" spans="1:8" ht="12.75">
      <c r="A33" s="9" t="s">
        <v>2</v>
      </c>
      <c r="B33" s="9"/>
      <c r="C33" s="9">
        <f>D11</f>
        <v>764</v>
      </c>
      <c r="D33" s="9">
        <f>G11</f>
        <v>51.536321989528794</v>
      </c>
      <c r="E33" s="8">
        <f aca="true" t="shared" si="0" ref="E33:E38">C33*D33</f>
        <v>39373.75</v>
      </c>
      <c r="F33" s="9"/>
      <c r="G33" s="2"/>
      <c r="H33" s="6"/>
    </row>
    <row r="34" spans="1:8" ht="12.75">
      <c r="A34" s="9" t="s">
        <v>6</v>
      </c>
      <c r="B34" s="9"/>
      <c r="C34" s="10">
        <v>150</v>
      </c>
      <c r="D34" s="9">
        <f>G17</f>
        <v>68.47788732394366</v>
      </c>
      <c r="E34" s="8">
        <f t="shared" si="0"/>
        <v>10271.68309859155</v>
      </c>
      <c r="F34" s="9"/>
      <c r="G34" s="6"/>
      <c r="H34" s="11"/>
    </row>
    <row r="35" spans="1:8" ht="12.75">
      <c r="A35" s="9" t="s">
        <v>7</v>
      </c>
      <c r="B35" s="9"/>
      <c r="C35" s="10">
        <v>0</v>
      </c>
      <c r="D35" s="9">
        <v>68.5</v>
      </c>
      <c r="E35" s="8">
        <f t="shared" si="0"/>
        <v>0</v>
      </c>
      <c r="F35" s="9"/>
      <c r="G35" s="6"/>
      <c r="H35" s="11"/>
    </row>
    <row r="36" spans="1:8" ht="12.75">
      <c r="A36" s="9" t="s">
        <v>34</v>
      </c>
      <c r="B36" s="10">
        <v>15.5</v>
      </c>
      <c r="C36" s="9">
        <f>B36*6</f>
        <v>93</v>
      </c>
      <c r="D36" s="9">
        <v>69.5</v>
      </c>
      <c r="E36" s="8">
        <f t="shared" si="0"/>
        <v>6463.5</v>
      </c>
      <c r="F36" s="9"/>
      <c r="H36" s="6"/>
    </row>
    <row r="37" spans="1:8" ht="12.75">
      <c r="A37" s="9" t="s">
        <v>13</v>
      </c>
      <c r="B37" s="12"/>
      <c r="C37" s="10">
        <v>0</v>
      </c>
      <c r="D37" s="9">
        <v>89</v>
      </c>
      <c r="E37" s="8">
        <f t="shared" si="0"/>
        <v>0</v>
      </c>
      <c r="F37" s="9"/>
      <c r="H37" s="6"/>
    </row>
    <row r="38" spans="1:5" ht="12.75">
      <c r="A38" s="9" t="s">
        <v>14</v>
      </c>
      <c r="B38" s="9"/>
      <c r="C38" s="10">
        <v>0</v>
      </c>
      <c r="D38" s="9">
        <v>45</v>
      </c>
      <c r="E38" s="8">
        <f t="shared" si="0"/>
        <v>0</v>
      </c>
    </row>
    <row r="39" spans="1:8" ht="12.75">
      <c r="A39" s="9"/>
      <c r="B39" s="9"/>
      <c r="C39" s="9"/>
      <c r="D39" s="9"/>
      <c r="E39" s="9">
        <f>SUM(E33:E38)</f>
        <v>56108.93309859155</v>
      </c>
      <c r="G39" s="6" t="s">
        <v>22</v>
      </c>
      <c r="H39" s="16">
        <v>51.15</v>
      </c>
    </row>
    <row r="40" spans="1:8" ht="15.75">
      <c r="A40" s="9"/>
      <c r="B40" s="9" t="s">
        <v>24</v>
      </c>
      <c r="C40" s="24">
        <f>SUM(C33:C38)</f>
        <v>1007</v>
      </c>
      <c r="D40" s="13" t="s">
        <v>26</v>
      </c>
      <c r="F40" s="14"/>
      <c r="G40" s="15" t="s">
        <v>25</v>
      </c>
      <c r="H40" s="25">
        <f>E39/C40</f>
        <v>55.71890079304027</v>
      </c>
    </row>
    <row r="41" spans="1:8" ht="12.75" customHeight="1">
      <c r="A41" s="22"/>
      <c r="B41" s="22"/>
      <c r="C41" s="22"/>
      <c r="G41" s="6" t="s">
        <v>23</v>
      </c>
      <c r="H41" s="16">
        <v>57.55</v>
      </c>
    </row>
    <row r="42" spans="7:8" ht="12.75">
      <c r="G42" t="s">
        <v>35</v>
      </c>
      <c r="H42" s="21">
        <f>((H40-47)*C40)/138.6</f>
        <v>63.3472806536187</v>
      </c>
    </row>
    <row r="43" spans="7:8" ht="12.75">
      <c r="G43" t="s">
        <v>36</v>
      </c>
      <c r="H43" s="21">
        <f>C40-H42</f>
        <v>943.6527193463813</v>
      </c>
    </row>
    <row r="44" ht="12.75">
      <c r="D44" s="1"/>
    </row>
    <row r="45" spans="4:8" ht="12.75">
      <c r="D45" s="1"/>
      <c r="H45" s="6"/>
    </row>
    <row r="46" spans="4:8" ht="12.75">
      <c r="D46" s="1"/>
      <c r="H46" s="6"/>
    </row>
    <row r="47" ht="12.75">
      <c r="H47" s="6"/>
    </row>
    <row r="48" spans="5:8" ht="12.75">
      <c r="E48" s="4"/>
      <c r="H48" s="6"/>
    </row>
    <row r="49" spans="4:8" ht="12.75">
      <c r="D49" s="1"/>
      <c r="E49" s="5"/>
      <c r="H49" s="6"/>
    </row>
    <row r="50" ht="12.75">
      <c r="H50" s="6"/>
    </row>
    <row r="51" ht="12.75">
      <c r="H51" s="6"/>
    </row>
    <row r="52" ht="12.75">
      <c r="H52" s="6"/>
    </row>
    <row r="53" ht="12.75">
      <c r="H53" s="6"/>
    </row>
    <row r="54" ht="12.75">
      <c r="H54" s="6"/>
    </row>
    <row r="55" ht="12.75">
      <c r="H55" s="6"/>
    </row>
    <row r="56" spans="1:8" ht="12.75">
      <c r="A56" s="2"/>
      <c r="H56" s="6"/>
    </row>
    <row r="57" ht="12.75">
      <c r="H57" s="6"/>
    </row>
    <row r="58" ht="12.75">
      <c r="H58" s="6"/>
    </row>
    <row r="59" spans="4:8" ht="12.75">
      <c r="D59" s="5"/>
      <c r="E59" s="1"/>
      <c r="H59" s="6"/>
    </row>
    <row r="60" spans="4:8" ht="12.75">
      <c r="D60" s="5"/>
      <c r="E60" s="1"/>
      <c r="H60" s="6"/>
    </row>
    <row r="61" spans="4:8" ht="12.75">
      <c r="D61" s="5"/>
      <c r="E61" s="1"/>
      <c r="H61" s="6"/>
    </row>
    <row r="62" spans="4:8" ht="12.75">
      <c r="D62" s="5"/>
      <c r="E62" s="1"/>
      <c r="H62" s="6"/>
    </row>
    <row r="63" spans="4:8" ht="12.75">
      <c r="D63" s="5"/>
      <c r="E63" s="1"/>
      <c r="F63" s="4"/>
      <c r="H63" s="6"/>
    </row>
    <row r="64" spans="5:8" ht="12.75">
      <c r="E64" s="1"/>
      <c r="F64" s="5"/>
      <c r="H64" s="6"/>
    </row>
    <row r="65" ht="12.75">
      <c r="H65" s="6"/>
    </row>
    <row r="66" spans="1:8" ht="12.75">
      <c r="A66" s="2"/>
      <c r="H66" s="6"/>
    </row>
    <row r="67" ht="12.75">
      <c r="H67" s="6"/>
    </row>
    <row r="68" ht="12.75">
      <c r="H68" s="6"/>
    </row>
    <row r="69" spans="4:8" ht="12.75">
      <c r="D69" s="5"/>
      <c r="E69" s="1"/>
      <c r="H69" s="6"/>
    </row>
    <row r="70" spans="4:8" ht="12.75">
      <c r="D70" s="5"/>
      <c r="E70" s="1"/>
      <c r="H70" s="6"/>
    </row>
    <row r="71" spans="5:8" ht="12.75">
      <c r="E71" s="1"/>
      <c r="F71" s="5"/>
      <c r="H71" s="6"/>
    </row>
  </sheetData>
  <mergeCells count="1">
    <mergeCell ref="A41:C41"/>
  </mergeCells>
  <printOptions headings="1"/>
  <pageMargins left="0.75" right="0.75" top="1" bottom="1" header="0.5" footer="0.5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Langford (originated by Jim Faugh)</dc:creator>
  <cp:keywords/>
  <dc:description/>
  <cp:lastModifiedBy>MLangford</cp:lastModifiedBy>
  <cp:lastPrinted>2007-08-13T12:49:02Z</cp:lastPrinted>
  <dcterms:created xsi:type="dcterms:W3CDTF">1999-11-01T00:19:50Z</dcterms:created>
  <dcterms:modified xsi:type="dcterms:W3CDTF">2007-08-13T12:50:45Z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363610296</vt:i4>
  </property>
  <property fmtid="{D5CDD505-2E9C-101B-9397-08002B2CF9AE}" pid="3" name="_EmailSubject">
    <vt:lpwstr>W &amp; B Reference Point?</vt:lpwstr>
  </property>
  <property fmtid="{D5CDD505-2E9C-101B-9397-08002B2CF9AE}" pid="4" name="_AuthorEmail">
    <vt:lpwstr>N56ML@hiwaay.net</vt:lpwstr>
  </property>
  <property fmtid="{D5CDD505-2E9C-101B-9397-08002B2CF9AE}" pid="5" name="_AuthorEmailDisplayName">
    <vt:lpwstr>Mark Langford</vt:lpwstr>
  </property>
  <property fmtid="{D5CDD505-2E9C-101B-9397-08002B2CF9AE}" pid="6" name="_ReviewingToolsShownOnce">
    <vt:lpwstr/>
  </property>
</Properties>
</file>